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1"/>
  </bookViews>
  <sheets>
    <sheet name="Equipment Weight Calcs" sheetId="1" r:id="rId1"/>
    <sheet name="Metric Calcs" sheetId="2" r:id="rId2"/>
  </sheets>
  <definedNames/>
  <calcPr fullCalcOnLoad="1"/>
</workbook>
</file>

<file path=xl/sharedStrings.xml><?xml version="1.0" encoding="utf-8"?>
<sst xmlns="http://schemas.openxmlformats.org/spreadsheetml/2006/main" count="47" uniqueCount="14">
  <si>
    <t>Cyclones</t>
  </si>
  <si>
    <t>dia</t>
  </si>
  <si>
    <t>SG</t>
  </si>
  <si>
    <t>ht</t>
  </si>
  <si>
    <t>cone ht</t>
  </si>
  <si>
    <t>volume</t>
  </si>
  <si>
    <t>Tanks / Silos</t>
  </si>
  <si>
    <t>Box Equipment</t>
  </si>
  <si>
    <t>length</t>
  </si>
  <si>
    <t>width</t>
  </si>
  <si>
    <t>height</t>
  </si>
  <si>
    <t>VOL</t>
  </si>
  <si>
    <t>weight</t>
  </si>
  <si>
    <t>mass</t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</si>
</sst>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  <numFmt numFmtId="179" formatCode="mm/dd/yy_)"/>
    <numFmt numFmtId="180" formatCode="0.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&quot;$&quot;#,##0.00"/>
    <numFmt numFmtId="184" formatCode="0.0\ &quot;ft&quot;"/>
    <numFmt numFmtId="185" formatCode="0.0\ &quot;ft^3&quot;"/>
    <numFmt numFmtId="186" formatCode="0\ &quot;gal&quot;"/>
    <numFmt numFmtId="187" formatCode="#00"/>
    <numFmt numFmtId="188" formatCode="0.0\ &quot;tn&quot;"/>
    <numFmt numFmtId="189" formatCode="mm/dd/yy"/>
    <numFmt numFmtId="190" formatCode="0.0\ &quot;Lbs/cuft/&quot;"/>
    <numFmt numFmtId="191" formatCode="##,##0\ &quot;lb&quot;"/>
    <numFmt numFmtId="192" formatCode="#,##0\ &quot;ft^3&quot;"/>
    <numFmt numFmtId="193" formatCode="[&lt;=9999999]###\-####;\(###\)\ ###\-####"/>
    <numFmt numFmtId="194" formatCode="0.0000"/>
    <numFmt numFmtId="195" formatCode="0.00000"/>
    <numFmt numFmtId="196" formatCode="0.000"/>
    <numFmt numFmtId="197" formatCode="#,##0\ &quot;m^3&quot;"/>
    <numFmt numFmtId="198" formatCode="##,##0\ &quot;kg&quot;"/>
    <numFmt numFmtId="199" formatCode="0.000000"/>
    <numFmt numFmtId="200" formatCode="0.0\ &quot;m^3&quot;"/>
    <numFmt numFmtId="201" formatCode="#,##0\ &quot;m&quot;"/>
    <numFmt numFmtId="202" formatCode="#,##0.00\ &quot;m&quot;"/>
    <numFmt numFmtId="203" formatCode="0\ &quot;usgal&quot;"/>
    <numFmt numFmtId="204" formatCode="0\ &quot;USgal&quot;"/>
    <numFmt numFmtId="205" formatCode="##,##0\ &quot;Kg&quot;"/>
    <numFmt numFmtId="206" formatCode="#,###,##0\ &quot;USgal&quot;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85" fontId="0" fillId="2" borderId="0" xfId="0" applyNumberFormat="1" applyFill="1" applyBorder="1" applyAlignment="1">
      <alignment horizontal="right"/>
    </xf>
    <xf numFmtId="200" fontId="0" fillId="2" borderId="5" xfId="0" applyNumberFormat="1" applyFill="1" applyBorder="1" applyAlignment="1">
      <alignment horizontal="right"/>
    </xf>
    <xf numFmtId="197" fontId="0" fillId="2" borderId="0" xfId="0" applyNumberFormat="1" applyFill="1" applyAlignment="1">
      <alignment/>
    </xf>
    <xf numFmtId="0" fontId="1" fillId="2" borderId="4" xfId="0" applyFont="1" applyFill="1" applyBorder="1" applyAlignment="1">
      <alignment/>
    </xf>
    <xf numFmtId="185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91" fontId="0" fillId="2" borderId="0" xfId="0" applyNumberFormat="1" applyFill="1" applyBorder="1" applyAlignment="1">
      <alignment horizontal="right"/>
    </xf>
    <xf numFmtId="198" fontId="0" fillId="2" borderId="5" xfId="0" applyNumberFormat="1" applyFill="1" applyBorder="1" applyAlignment="1">
      <alignment horizontal="right"/>
    </xf>
    <xf numFmtId="198" fontId="0" fillId="2" borderId="0" xfId="0" applyNumberFormat="1" applyFill="1" applyAlignment="1">
      <alignment/>
    </xf>
    <xf numFmtId="0" fontId="0" fillId="2" borderId="6" xfId="0" applyFill="1" applyBorder="1" applyAlignment="1">
      <alignment/>
    </xf>
    <xf numFmtId="186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2" borderId="4" xfId="0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20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00" fontId="0" fillId="0" borderId="0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3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202" fontId="0" fillId="3" borderId="0" xfId="0" applyNumberFormat="1" applyFill="1" applyBorder="1" applyAlignment="1">
      <alignment/>
    </xf>
    <xf numFmtId="200" fontId="0" fillId="3" borderId="5" xfId="0" applyNumberForma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200" fontId="0" fillId="3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206" fontId="0" fillId="3" borderId="0" xfId="0" applyNumberFormat="1" applyFill="1" applyBorder="1" applyAlignment="1">
      <alignment/>
    </xf>
    <xf numFmtId="198" fontId="0" fillId="3" borderId="5" xfId="0" applyNumberFormat="1" applyFill="1" applyBorder="1" applyAlignment="1">
      <alignment horizontal="right"/>
    </xf>
    <xf numFmtId="205" fontId="0" fillId="3" borderId="0" xfId="0" applyNumberFormat="1" applyFill="1" applyBorder="1" applyAlignment="1">
      <alignment horizontal="right"/>
    </xf>
    <xf numFmtId="191" fontId="0" fillId="3" borderId="0" xfId="0" applyNumberFormat="1" applyFill="1" applyBorder="1" applyAlignment="1">
      <alignment horizontal="right"/>
    </xf>
    <xf numFmtId="0" fontId="0" fillId="3" borderId="6" xfId="0" applyFill="1" applyBorder="1" applyAlignment="1">
      <alignment/>
    </xf>
    <xf numFmtId="204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workbookViewId="0" topLeftCell="A1">
      <selection activeCell="C12" sqref="C12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9.140625" style="1" customWidth="1"/>
    <col min="5" max="5" width="12.00390625" style="1" customWidth="1"/>
    <col min="6" max="6" width="12.8515625" style="2" customWidth="1"/>
    <col min="7" max="7" width="12.140625" style="2" customWidth="1"/>
    <col min="8" max="8" width="7.8515625" style="1" bestFit="1" customWidth="1"/>
    <col min="9" max="9" width="9.140625" style="1" customWidth="1"/>
    <col min="10" max="10" width="11.28125" style="1" bestFit="1" customWidth="1"/>
    <col min="11" max="16384" width="9.140625" style="1" customWidth="1"/>
  </cols>
  <sheetData>
    <row r="1" ht="13.5" thickBot="1"/>
    <row r="2" spans="2:7" ht="12.75">
      <c r="B2" s="3" t="s">
        <v>0</v>
      </c>
      <c r="C2" s="4"/>
      <c r="D2" s="4"/>
      <c r="E2" s="5"/>
      <c r="F2" s="6"/>
      <c r="G2" s="7"/>
    </row>
    <row r="3" spans="2:12" ht="12.75">
      <c r="B3" s="8"/>
      <c r="C3" s="9"/>
      <c r="D3" s="9"/>
      <c r="E3" s="9"/>
      <c r="F3" s="10"/>
      <c r="G3" s="11"/>
      <c r="J3" s="12"/>
      <c r="K3" s="12"/>
      <c r="L3" s="12"/>
    </row>
    <row r="4" spans="2:12" ht="12.75">
      <c r="B4" s="8" t="s">
        <v>1</v>
      </c>
      <c r="C4" s="29">
        <v>7.8</v>
      </c>
      <c r="D4" s="9"/>
      <c r="E4" s="9" t="s">
        <v>2</v>
      </c>
      <c r="F4" s="30">
        <v>1</v>
      </c>
      <c r="G4" s="11"/>
      <c r="J4" s="13"/>
      <c r="K4" s="13"/>
      <c r="L4" s="13"/>
    </row>
    <row r="5" spans="2:12" ht="12.75">
      <c r="B5" s="8" t="s">
        <v>3</v>
      </c>
      <c r="C5" s="29">
        <v>4</v>
      </c>
      <c r="D5" s="9"/>
      <c r="E5" s="9" t="s">
        <v>11</v>
      </c>
      <c r="F5" s="14">
        <f>C7</f>
        <v>334.1725218</v>
      </c>
      <c r="G5" s="15">
        <f>F5/35.3147</f>
        <v>9.46270311796504</v>
      </c>
      <c r="H5" s="16"/>
      <c r="J5" s="16"/>
      <c r="K5" s="13"/>
      <c r="L5" s="13"/>
    </row>
    <row r="6" spans="2:7" ht="12.75">
      <c r="B6" s="8" t="s">
        <v>4</v>
      </c>
      <c r="C6" s="29">
        <v>9</v>
      </c>
      <c r="D6" s="9"/>
      <c r="E6" s="9"/>
      <c r="F6" s="10"/>
      <c r="G6" s="11"/>
    </row>
    <row r="7" spans="2:10" ht="13.5" thickBot="1">
      <c r="B7" s="17" t="s">
        <v>5</v>
      </c>
      <c r="C7" s="18">
        <f>((C4^2)*0.25*3.14*C5)+(((C4^2)*0.25*3.14*C6*0.333))</f>
        <v>334.1725218</v>
      </c>
      <c r="D7" s="9"/>
      <c r="E7" s="19" t="s">
        <v>12</v>
      </c>
      <c r="F7" s="20">
        <f>F4*62.5*F5</f>
        <v>20885.782612500003</v>
      </c>
      <c r="G7" s="21">
        <f>F7*0.37324</f>
        <v>7795.409502289502</v>
      </c>
      <c r="J7" s="22"/>
    </row>
    <row r="8" spans="2:7" ht="12.75">
      <c r="B8" s="3" t="s">
        <v>6</v>
      </c>
      <c r="C8" s="4"/>
      <c r="D8" s="4"/>
      <c r="E8" s="4"/>
      <c r="F8" s="6"/>
      <c r="G8" s="7"/>
    </row>
    <row r="9" spans="2:7" ht="12.75">
      <c r="B9" s="8"/>
      <c r="C9" s="9"/>
      <c r="D9" s="9"/>
      <c r="E9" s="9" t="s">
        <v>2</v>
      </c>
      <c r="F9" s="30">
        <v>1.25</v>
      </c>
      <c r="G9" s="11"/>
    </row>
    <row r="10" spans="2:7" ht="12.75">
      <c r="B10" s="8" t="s">
        <v>1</v>
      </c>
      <c r="C10" s="29">
        <v>5</v>
      </c>
      <c r="D10" s="9"/>
      <c r="E10" s="9" t="s">
        <v>11</v>
      </c>
      <c r="F10" s="14">
        <f>C12</f>
        <v>353.14700000000005</v>
      </c>
      <c r="G10" s="15">
        <f>F10/35.3147</f>
        <v>10</v>
      </c>
    </row>
    <row r="11" spans="2:7" ht="12.75">
      <c r="B11" s="8" t="s">
        <v>3</v>
      </c>
      <c r="C11" s="29">
        <v>17.99475159235669</v>
      </c>
      <c r="D11" s="9"/>
      <c r="E11" s="9"/>
      <c r="F11" s="10"/>
      <c r="G11" s="11"/>
    </row>
    <row r="12" spans="2:7" ht="12.75">
      <c r="B12" s="17" t="s">
        <v>5</v>
      </c>
      <c r="C12" s="18">
        <f>(C10^2)*0.25*3.14*C11</f>
        <v>353.14700000000005</v>
      </c>
      <c r="D12" s="9"/>
      <c r="E12" s="19" t="s">
        <v>12</v>
      </c>
      <c r="F12" s="20">
        <f>F9*62.5*F10</f>
        <v>27589.609375000004</v>
      </c>
      <c r="G12" s="21">
        <f>F12*0.37324</f>
        <v>10297.545803125002</v>
      </c>
    </row>
    <row r="13" spans="2:7" ht="13.5" thickBot="1">
      <c r="B13" s="23"/>
      <c r="C13" s="24">
        <f>C12*7.5</f>
        <v>2648.6025000000004</v>
      </c>
      <c r="D13" s="25"/>
      <c r="E13" s="25"/>
      <c r="F13" s="26"/>
      <c r="G13" s="27"/>
    </row>
    <row r="14" spans="2:7" ht="12.75">
      <c r="B14" s="28" t="s">
        <v>7</v>
      </c>
      <c r="C14" s="9"/>
      <c r="D14" s="9"/>
      <c r="E14" s="9"/>
      <c r="F14" s="10"/>
      <c r="G14" s="11"/>
    </row>
    <row r="15" spans="2:7" ht="12.75">
      <c r="B15" s="8"/>
      <c r="C15" s="9"/>
      <c r="D15" s="9"/>
      <c r="E15" s="9"/>
      <c r="F15" s="10"/>
      <c r="G15" s="11"/>
    </row>
    <row r="16" spans="2:7" ht="12.75">
      <c r="B16" s="8" t="s">
        <v>8</v>
      </c>
      <c r="C16" s="29">
        <v>52</v>
      </c>
      <c r="D16" s="9"/>
      <c r="E16" s="9" t="s">
        <v>2</v>
      </c>
      <c r="F16" s="30">
        <v>1</v>
      </c>
      <c r="G16" s="11"/>
    </row>
    <row r="17" spans="2:7" ht="12.75">
      <c r="B17" s="8" t="s">
        <v>9</v>
      </c>
      <c r="C17" s="29">
        <v>19</v>
      </c>
      <c r="D17" s="9"/>
      <c r="E17" s="9" t="s">
        <v>11</v>
      </c>
      <c r="F17" s="14">
        <f>C19</f>
        <v>1976</v>
      </c>
      <c r="G17" s="15">
        <f>F17/35.3147</f>
        <v>55.95403613792556</v>
      </c>
    </row>
    <row r="18" spans="2:7" ht="12.75">
      <c r="B18" s="8" t="s">
        <v>10</v>
      </c>
      <c r="C18" s="29">
        <v>2</v>
      </c>
      <c r="D18" s="9"/>
      <c r="E18" s="9"/>
      <c r="F18" s="10"/>
      <c r="G18" s="11"/>
    </row>
    <row r="19" spans="2:7" ht="12.75">
      <c r="B19" s="17" t="s">
        <v>5</v>
      </c>
      <c r="C19" s="18">
        <f>C18*C17*C16</f>
        <v>1976</v>
      </c>
      <c r="D19" s="9"/>
      <c r="E19" s="19" t="s">
        <v>12</v>
      </c>
      <c r="F19" s="20">
        <f>F16*62.5*F17</f>
        <v>123500</v>
      </c>
      <c r="G19" s="21">
        <f>F19*0.37324</f>
        <v>46095.14</v>
      </c>
    </row>
    <row r="20" spans="2:7" ht="13.5" thickBot="1">
      <c r="B20" s="23"/>
      <c r="C20" s="24">
        <f>C19*7.5</f>
        <v>14820</v>
      </c>
      <c r="D20" s="25"/>
      <c r="E20" s="25"/>
      <c r="F20" s="26"/>
      <c r="G20" s="27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C4" sqref="C4"/>
    </sheetView>
  </sheetViews>
  <sheetFormatPr defaultColWidth="9.140625" defaultRowHeight="12.75"/>
  <cols>
    <col min="1" max="2" width="9.140625" style="34" customWidth="1"/>
    <col min="3" max="3" width="13.421875" style="34" bestFit="1" customWidth="1"/>
    <col min="4" max="4" width="9.140625" style="34" customWidth="1"/>
    <col min="5" max="5" width="12.00390625" style="34" customWidth="1"/>
    <col min="6" max="6" width="14.7109375" style="35" bestFit="1" customWidth="1"/>
    <col min="7" max="7" width="12.140625" style="35" customWidth="1"/>
    <col min="8" max="8" width="7.8515625" style="34" bestFit="1" customWidth="1"/>
    <col min="9" max="9" width="9.140625" style="34" customWidth="1"/>
    <col min="10" max="10" width="11.28125" style="34" bestFit="1" customWidth="1"/>
    <col min="11" max="16384" width="9.140625" style="34" customWidth="1"/>
  </cols>
  <sheetData>
    <row r="1" ht="13.5" thickBot="1"/>
    <row r="2" spans="2:7" ht="12.75">
      <c r="B2" s="36" t="s">
        <v>6</v>
      </c>
      <c r="C2" s="37"/>
      <c r="D2" s="37"/>
      <c r="E2" s="37"/>
      <c r="F2" s="38"/>
      <c r="G2" s="39"/>
    </row>
    <row r="3" spans="2:7" ht="12.75">
      <c r="B3" s="40"/>
      <c r="C3" s="41"/>
      <c r="D3" s="41"/>
      <c r="E3" s="41"/>
      <c r="F3" s="42"/>
      <c r="G3" s="43"/>
    </row>
    <row r="4" spans="2:7" ht="12.75">
      <c r="B4" s="40" t="s">
        <v>1</v>
      </c>
      <c r="C4" s="31">
        <v>1</v>
      </c>
      <c r="D4" s="41"/>
      <c r="E4" s="41" t="s">
        <v>2</v>
      </c>
      <c r="F4" s="32">
        <v>1</v>
      </c>
      <c r="G4" s="45"/>
    </row>
    <row r="5" spans="2:7" ht="12.75">
      <c r="B5" s="40" t="s">
        <v>3</v>
      </c>
      <c r="C5" s="31">
        <v>2</v>
      </c>
      <c r="D5" s="41"/>
      <c r="E5" s="41"/>
      <c r="F5" s="41"/>
      <c r="G5" s="43"/>
    </row>
    <row r="6" spans="2:7" ht="12.75">
      <c r="B6" s="46" t="s">
        <v>5</v>
      </c>
      <c r="C6" s="47">
        <f>(C4^2)*0.25*3.14*C5</f>
        <v>1.57</v>
      </c>
      <c r="D6" s="41"/>
      <c r="E6" s="48" t="s">
        <v>5</v>
      </c>
      <c r="F6" s="49">
        <f>C6*1000/3.8</f>
        <v>413.15789473684214</v>
      </c>
      <c r="G6" s="50"/>
    </row>
    <row r="7" spans="2:7" ht="12.75">
      <c r="B7" s="46" t="s">
        <v>13</v>
      </c>
      <c r="C7" s="51">
        <f>C6*1000*F4</f>
        <v>1570</v>
      </c>
      <c r="D7" s="41"/>
      <c r="E7" s="48" t="s">
        <v>12</v>
      </c>
      <c r="F7" s="52">
        <f>C7*2.20462</f>
        <v>3461.2533999999996</v>
      </c>
      <c r="G7" s="50"/>
    </row>
    <row r="8" spans="2:7" ht="13.5" thickBot="1">
      <c r="B8" s="53"/>
      <c r="C8" s="54"/>
      <c r="D8" s="55"/>
      <c r="E8" s="55"/>
      <c r="F8" s="56"/>
      <c r="G8" s="57"/>
    </row>
    <row r="9" ht="13.5" thickBot="1"/>
    <row r="10" spans="2:7" ht="12.75">
      <c r="B10" s="36" t="s">
        <v>6</v>
      </c>
      <c r="C10" s="37"/>
      <c r="D10" s="37"/>
      <c r="E10" s="37"/>
      <c r="F10" s="38"/>
      <c r="G10" s="39"/>
    </row>
    <row r="11" spans="2:7" ht="12.75">
      <c r="B11" s="40"/>
      <c r="C11" s="41"/>
      <c r="D11" s="41"/>
      <c r="E11" s="41"/>
      <c r="F11" s="42"/>
      <c r="G11" s="43"/>
    </row>
    <row r="12" spans="2:7" ht="12.75">
      <c r="B12" s="40" t="s">
        <v>1</v>
      </c>
      <c r="C12" s="44">
        <f>((4*C14)/(C13*3.1416))^0.5</f>
        <v>1.0092518287738554</v>
      </c>
      <c r="D12" s="41"/>
      <c r="E12" s="41" t="s">
        <v>2</v>
      </c>
      <c r="F12" s="32">
        <v>1</v>
      </c>
      <c r="G12" s="45"/>
    </row>
    <row r="13" spans="2:7" ht="12.75">
      <c r="B13" s="40" t="s">
        <v>3</v>
      </c>
      <c r="C13" s="31">
        <v>2</v>
      </c>
      <c r="D13" s="41"/>
      <c r="E13" s="41"/>
      <c r="F13" s="41"/>
      <c r="G13" s="43"/>
    </row>
    <row r="14" spans="2:7" ht="12.75">
      <c r="B14" s="46" t="s">
        <v>5</v>
      </c>
      <c r="C14" s="33">
        <v>1.6</v>
      </c>
      <c r="D14" s="41"/>
      <c r="E14" s="48" t="s">
        <v>5</v>
      </c>
      <c r="F14" s="49">
        <f>C14*1000/3.8</f>
        <v>421.0526315789474</v>
      </c>
      <c r="G14" s="50"/>
    </row>
    <row r="15" spans="2:7" ht="12.75">
      <c r="B15" s="46" t="s">
        <v>13</v>
      </c>
      <c r="C15" s="51">
        <f>C14*1000*F12</f>
        <v>1600</v>
      </c>
      <c r="D15" s="41"/>
      <c r="E15" s="48" t="s">
        <v>12</v>
      </c>
      <c r="F15" s="52">
        <f>C15*2.20462</f>
        <v>3527.392</v>
      </c>
      <c r="G15" s="50"/>
    </row>
    <row r="16" spans="2:7" ht="13.5" thickBot="1">
      <c r="B16" s="53"/>
      <c r="C16" s="54"/>
      <c r="D16" s="55"/>
      <c r="E16" s="55"/>
      <c r="F16" s="56"/>
      <c r="G16" s="57"/>
    </row>
    <row r="17" ht="13.5" thickBot="1"/>
    <row r="18" spans="2:7" ht="12.75">
      <c r="B18" s="36" t="s">
        <v>6</v>
      </c>
      <c r="C18" s="37"/>
      <c r="D18" s="37"/>
      <c r="E18" s="37"/>
      <c r="F18" s="38"/>
      <c r="G18" s="39"/>
    </row>
    <row r="19" spans="2:7" ht="12.75">
      <c r="B19" s="40"/>
      <c r="C19" s="41"/>
      <c r="D19" s="41"/>
      <c r="E19" s="41"/>
      <c r="F19" s="42"/>
      <c r="G19" s="43"/>
    </row>
    <row r="20" spans="2:7" ht="12.75">
      <c r="B20" s="40" t="s">
        <v>1</v>
      </c>
      <c r="C20" s="31">
        <v>1</v>
      </c>
      <c r="D20" s="41"/>
      <c r="E20" s="41" t="s">
        <v>2</v>
      </c>
      <c r="F20" s="32">
        <v>1</v>
      </c>
      <c r="G20" s="45"/>
    </row>
    <row r="21" spans="2:7" ht="12.75">
      <c r="B21" s="40" t="s">
        <v>3</v>
      </c>
      <c r="C21" s="44">
        <f>(4*C22)/(3.1416*C20^2)</f>
        <v>2.0371785077667433</v>
      </c>
      <c r="D21" s="41"/>
      <c r="E21" s="41"/>
      <c r="F21" s="41"/>
      <c r="G21" s="43"/>
    </row>
    <row r="22" spans="2:7" ht="12.75">
      <c r="B22" s="46" t="s">
        <v>5</v>
      </c>
      <c r="C22" s="33">
        <v>1.6</v>
      </c>
      <c r="D22" s="41"/>
      <c r="E22" s="48" t="s">
        <v>5</v>
      </c>
      <c r="F22" s="49">
        <f>C22*1000/3.8</f>
        <v>421.0526315789474</v>
      </c>
      <c r="G22" s="50"/>
    </row>
    <row r="23" spans="2:7" ht="12.75">
      <c r="B23" s="46" t="s">
        <v>13</v>
      </c>
      <c r="C23" s="51">
        <f>C22*1000*F20</f>
        <v>1600</v>
      </c>
      <c r="D23" s="41"/>
      <c r="E23" s="48" t="s">
        <v>12</v>
      </c>
      <c r="F23" s="52">
        <f>C23*2.20462</f>
        <v>3527.392</v>
      </c>
      <c r="G23" s="50"/>
    </row>
    <row r="24" spans="2:7" ht="13.5" thickBot="1">
      <c r="B24" s="53"/>
      <c r="C24" s="54"/>
      <c r="D24" s="55"/>
      <c r="E24" s="55"/>
      <c r="F24" s="56"/>
      <c r="G24" s="57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Industrial Design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Bacon</dc:creator>
  <cp:keywords/>
  <dc:description/>
  <cp:lastModifiedBy>doyled</cp:lastModifiedBy>
  <cp:lastPrinted>2000-02-28T17:49:31Z</cp:lastPrinted>
  <dcterms:created xsi:type="dcterms:W3CDTF">1999-09-16T23:17:35Z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